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'List1'!$A$3:$E$183</definedName>
  </definedNames>
  <calcPr fullCalcOnLoad="1"/>
</workbook>
</file>

<file path=xl/sharedStrings.xml><?xml version="1.0" encoding="utf-8"?>
<sst xmlns="http://schemas.openxmlformats.org/spreadsheetml/2006/main" count="390" uniqueCount="201">
  <si>
    <t>A.</t>
  </si>
  <si>
    <t>1.0.</t>
  </si>
  <si>
    <t>PREDDELA</t>
  </si>
  <si>
    <t>1.</t>
  </si>
  <si>
    <t>2.</t>
  </si>
  <si>
    <t>Preddela skupaj:</t>
  </si>
  <si>
    <t>2.0.</t>
  </si>
  <si>
    <t>ZEMELJSKA DELA</t>
  </si>
  <si>
    <t>Strojno nabijanje izkopanega dna kanala po trasi</t>
  </si>
  <si>
    <t>3.</t>
  </si>
  <si>
    <t>Strojni zasip kanalov in nabijanje po plasteh 40 cm</t>
  </si>
  <si>
    <t>4.</t>
  </si>
  <si>
    <t>5.</t>
  </si>
  <si>
    <t>Zemeljska dela skupaj:</t>
  </si>
  <si>
    <t>3.0.</t>
  </si>
  <si>
    <t>KANALIZACIJA</t>
  </si>
  <si>
    <t>6.</t>
  </si>
  <si>
    <t>Kanalizacija skupaj:</t>
  </si>
  <si>
    <t>4.0.</t>
  </si>
  <si>
    <t>ZAKLJUČNA DELA</t>
  </si>
  <si>
    <t>Preizkus vodotesnosti kanalizacijskih cevi in jaškov</t>
  </si>
  <si>
    <t>Skupaj zaključna dela:</t>
  </si>
  <si>
    <t>NEPREDVIDENA DELA</t>
  </si>
  <si>
    <t>B.</t>
  </si>
  <si>
    <t xml:space="preserve">1.  </t>
  </si>
  <si>
    <t>Skupaj zemeljska dela:</t>
  </si>
  <si>
    <t>BETONERSKA DELA</t>
  </si>
  <si>
    <t>Skupaj betonerska dela:</t>
  </si>
  <si>
    <t>5.0.</t>
  </si>
  <si>
    <t>NEPREDVIDENA DELA (3 % od vseh del)</t>
  </si>
  <si>
    <t>3.0</t>
  </si>
  <si>
    <t>Zgornji ustroj skupaj:</t>
  </si>
  <si>
    <t>OPREMA CESTE IN ZAKLJUČNA DELA NA OKOLJU</t>
  </si>
  <si>
    <t>Čiščenje gradbene površine po končanih delih</t>
  </si>
  <si>
    <t>Sodelovanje geomehanika in projektanta v času  izvajanja del</t>
  </si>
  <si>
    <t>Oprema ceste in zaključna dela skupaj:</t>
  </si>
  <si>
    <t>HORTIKULTURA</t>
  </si>
  <si>
    <t>Hortikultura skupaj:</t>
  </si>
  <si>
    <t>6.0.</t>
  </si>
  <si>
    <t>Nepredvidena dela skupaj:</t>
  </si>
  <si>
    <t>m1</t>
  </si>
  <si>
    <t>m2</t>
  </si>
  <si>
    <t>1.0</t>
  </si>
  <si>
    <t>Posejanje travnega semena z ravnanjem površin</t>
  </si>
  <si>
    <t>kom</t>
  </si>
  <si>
    <t>m3</t>
  </si>
  <si>
    <t>pav.</t>
  </si>
  <si>
    <t>Dobava in pritrditev prometnega znaka STOP,  podloga iz aluminijaske pločevine, znak z odsevno folijo 2. vrste</t>
  </si>
  <si>
    <t xml:space="preserve">Dobava in vgraditev stebrička iz jeklene pocinkane cevi d 51 mm, dolžine 2500  mm  </t>
  </si>
  <si>
    <t>Odvoz odvečnega zemeljskega materiala na deponijo do 10 km</t>
  </si>
  <si>
    <t>pav</t>
  </si>
  <si>
    <t>Ročno planiranje dna gradbene jame s točnostjo +-3 cm</t>
  </si>
  <si>
    <t>UREDITEV CEST IN OKOLJA</t>
  </si>
  <si>
    <t>Postavitev in zavarovanje višinskih kot</t>
  </si>
  <si>
    <t>kom.</t>
  </si>
  <si>
    <t xml:space="preserve">Planiranje in valjanje planuma do točnosti +-3 cm in dosežene zbitosti Me = 25 Mpa </t>
  </si>
  <si>
    <t xml:space="preserve">Grobo planiranje ter humusiranje okolja v debelini 15 cm  </t>
  </si>
  <si>
    <t>7.</t>
  </si>
  <si>
    <t>8.</t>
  </si>
  <si>
    <t>Ročno planiranje po izkopani trasi do točnosti +-3cm</t>
  </si>
  <si>
    <t>Vmetavanje finega peska v debelini 10 cm za posteljico, stranski zasip in temenski zasip cevi</t>
  </si>
  <si>
    <t>Zasip za stenami z izkopanim materialom z utrjevanjem v plasteh po 30 cm</t>
  </si>
  <si>
    <t>C.</t>
  </si>
  <si>
    <t>Planiranje tal gradbene jame po strojnem izkopu z nabijanjem do točnosti + - 3cm.</t>
  </si>
  <si>
    <t>Odvoz izkopanega materiala do 10 km na trajno deponijo</t>
  </si>
  <si>
    <t>2.0</t>
  </si>
  <si>
    <t>BETONSKA DELA</t>
  </si>
  <si>
    <t>kg</t>
  </si>
  <si>
    <t>ZIDARSKA DELA</t>
  </si>
  <si>
    <t>4.0</t>
  </si>
  <si>
    <t>TESARSKA DELA</t>
  </si>
  <si>
    <t>Skupaj tesarska dela:</t>
  </si>
  <si>
    <t>Skupaj zidarska dela:</t>
  </si>
  <si>
    <t>Skupaj betonska dela:</t>
  </si>
  <si>
    <t>Strojni izkop v zemljini III.ktg. v širini do 2 m z odmetom na stran ter v globino do 2 m, z vsemi pomožnimi deli</t>
  </si>
  <si>
    <t xml:space="preserve">KANALIZACIJA </t>
  </si>
  <si>
    <t xml:space="preserve">D. </t>
  </si>
  <si>
    <t>Površinski izkop v zemljini III.ktg. v debelini 25 cm z nakladanjem in odvozom v začasno deponijo</t>
  </si>
  <si>
    <t>Izdelava in postavitev ter zavarovanje in demontaža gradbenih profilov</t>
  </si>
  <si>
    <t>5.0</t>
  </si>
  <si>
    <t>NABAVNA DELA</t>
  </si>
  <si>
    <t>Skupaj nabavna dela:</t>
  </si>
  <si>
    <t>6.0</t>
  </si>
  <si>
    <t>Strojni odriv humusa v debelini 20 cm in njegov odriv na deponijo ob gradbišču</t>
  </si>
  <si>
    <t>Obbetoniranje PVC cevi po standardu 05</t>
  </si>
  <si>
    <t>Izvedba betonske izpustne glave, po detajlu</t>
  </si>
  <si>
    <t>Naprava tamponskega nasipa z komprimiranjem po slojih-glej prerez</t>
  </si>
  <si>
    <t xml:space="preserve">Naprava opaža  </t>
  </si>
  <si>
    <t>Črpanje vode iz gradbene jame</t>
  </si>
  <si>
    <t>Zasip za stenami z peskom z utrjevanjem v plasteh po 30 cm</t>
  </si>
  <si>
    <t xml:space="preserve">2.  </t>
  </si>
  <si>
    <t>Dobava in oblikovanje ter polaganje armature, vključno z distančniki in ostalim materialom MAG</t>
  </si>
  <si>
    <t>Enostranski opaž temeljne plošče</t>
  </si>
  <si>
    <t>Dobava in prevoz ter vgradnja tlačne kanalizacijske cevi PE 80 (SDR11) fi 32 mm</t>
  </si>
  <si>
    <t>Dovoz materiala III. ktg in njegova strojna razgrnitev ter komprimiranje po slojih</t>
  </si>
  <si>
    <t>Celotna izvedba Zn valjanca okoli Č.N.</t>
  </si>
  <si>
    <t>Aproksimativna vrednost Č.N.</t>
  </si>
  <si>
    <t>€ brez DDV</t>
  </si>
  <si>
    <t>Površinski izkop plodne zemljine – 1. kategorije – strojno z nakladanjem</t>
  </si>
  <si>
    <t>Ureditev planuma temeljnih tal slabo nosilne zemljine – 2. kategorije</t>
  </si>
  <si>
    <t>Izdelava bankine iz drobljenca, široke do 0,50 m</t>
  </si>
  <si>
    <t>Spodnji ustroj skupaj:</t>
  </si>
  <si>
    <t>Dobava in vgradnja raznih konzol in "fajf"</t>
  </si>
  <si>
    <t>Dobava in postavitev tipske elektro omarice z opremo - glejelektro  projekt</t>
  </si>
  <si>
    <t>Vgradnja zračnih povoznih pokrovov tip LTŽ fi 600, kot naprimer Rexel</t>
  </si>
  <si>
    <t>Izdelava nosilnoobrabne plasti bituminiziranega drobljenca zrnavosti 0/16 mm v debelini 10 cm</t>
  </si>
  <si>
    <t>SPODNJI USTROJ pod povoznimi površinami</t>
  </si>
  <si>
    <t>ZGORNJI USTROJ - povozne površine</t>
  </si>
  <si>
    <t>ZEMELJSKA DELA - nepovozne površine</t>
  </si>
  <si>
    <t>Dobava in vgradnja tamponskega sloja (na utrjen planum) v debelini 45 cm (kamnine 31-40) z utrjevanjem do zbitosti Me = 80 Mpa.(pod mestom asfalta) ter vgradnja politlaka</t>
  </si>
  <si>
    <t>gradbena jama</t>
  </si>
  <si>
    <t>zunanji gabariti</t>
  </si>
  <si>
    <t>notranji gabariti</t>
  </si>
  <si>
    <t xml:space="preserve">      V =</t>
  </si>
  <si>
    <t>a =</t>
  </si>
  <si>
    <t>b =</t>
  </si>
  <si>
    <t>a1 =</t>
  </si>
  <si>
    <t>b1 =</t>
  </si>
  <si>
    <t xml:space="preserve">    H  =</t>
  </si>
  <si>
    <t>m</t>
  </si>
  <si>
    <t xml:space="preserve">       P =</t>
  </si>
  <si>
    <t>volumen rezervoarjev:</t>
  </si>
  <si>
    <t>grablje</t>
  </si>
  <si>
    <t>usedalnik</t>
  </si>
  <si>
    <t>črpališče</t>
  </si>
  <si>
    <t>zalogovnik</t>
  </si>
  <si>
    <t>t.us</t>
  </si>
  <si>
    <t xml:space="preserve">     r</t>
  </si>
  <si>
    <t xml:space="preserve">     H</t>
  </si>
  <si>
    <t>SKUPAJ:</t>
  </si>
  <si>
    <t>IZKOP</t>
  </si>
  <si>
    <t>ZAGATNICE</t>
  </si>
  <si>
    <t>ZASIP</t>
  </si>
  <si>
    <t>ODVOZ ODVEČNEGA MATERIALA</t>
  </si>
  <si>
    <t xml:space="preserve"> Č.N. naprava</t>
  </si>
  <si>
    <t xml:space="preserve">       a =</t>
  </si>
  <si>
    <t xml:space="preserve">       b =</t>
  </si>
  <si>
    <t xml:space="preserve">       H =</t>
  </si>
  <si>
    <t xml:space="preserve">      V  =</t>
  </si>
  <si>
    <t>gabariti naprave</t>
  </si>
  <si>
    <t>Zasip</t>
  </si>
  <si>
    <t>Obsip s peskom</t>
  </si>
  <si>
    <t>Odvoz odvečnega m.</t>
  </si>
  <si>
    <t>g.jama</t>
  </si>
  <si>
    <t>plato</t>
  </si>
  <si>
    <t>nepovozna površina</t>
  </si>
  <si>
    <t>povozna površina</t>
  </si>
  <si>
    <t>humus</t>
  </si>
  <si>
    <t>dovoz materiala</t>
  </si>
  <si>
    <t>tampon</t>
  </si>
  <si>
    <t>komplet</t>
  </si>
  <si>
    <t>Dobava in vgraditev CMC kvadratnih jaškov, DIM 2,4 X 2,4 m ter notranjim 2x premazom z Hidrotes AN, DIN 4034</t>
  </si>
  <si>
    <t>Dobava in posaditev dreves vključno z izkopom sadilne jame, humusom in organskim gnojilom (po projektu)</t>
  </si>
  <si>
    <t xml:space="preserve"> </t>
  </si>
  <si>
    <t>a) listavci - javor</t>
  </si>
  <si>
    <t>Predizmere</t>
  </si>
  <si>
    <t>9.</t>
  </si>
  <si>
    <t>10.</t>
  </si>
  <si>
    <t>Izvedba cevne zaščitne kanalizacije iz Stigma fi 80 cevi, za kasnejšo elektro napeljavo, nabavo cevi, izkop, vgradnjo cevi, zasip cevi ter vsa dodatna dela</t>
  </si>
  <si>
    <t>Dobava in prevoz ter vgradnja tlačne kanalizacijske cevi PN10 TW63A-10/12 fi 80 mm</t>
  </si>
  <si>
    <t>Razna dodatna nepredvidena dela, ki se pojavijo v času izvajanja gradnje po naročilu nadzorne službe - predvideno 5 % od vseh del (obračun po dejanskih stroških)</t>
  </si>
  <si>
    <t>Izvedba TV pregleda kanalizacije</t>
  </si>
  <si>
    <t>BIOLOŠKA STOPNJA</t>
  </si>
  <si>
    <t>Privijačenje biološke stopnje</t>
  </si>
  <si>
    <t>Široki izkop gradbene jame  v zemljini III.ktg., z nakladanjem na kamione z odvozom na gradbiščno deponijo, upoštevati tudi razopaževanje</t>
  </si>
  <si>
    <t>Dobava in vgrajevanje gramoza pod temeljno ploščo z komprimiranjem po slojih in polaganjem politlaka-glej prerez, PO NAVODILIH GEOMEHANIKA</t>
  </si>
  <si>
    <t>Opaž gradbene jame, vključno z razpiranjem</t>
  </si>
  <si>
    <t>Dobava in vgradnja PE revizijskega jaška do globine 3,5m, merilni jašek, vrste Romold fi100 cm, vključno s povoznim pokrovom D400, brez odprtin, na zaklep z vsemi pomožnimi deli in prenosi</t>
  </si>
  <si>
    <t>Dobava in prevoz ter vgradnja kanalizacijski cevi PVC/SN8 fi 250 mm (upoštevan tudi bypass)</t>
  </si>
  <si>
    <t>Dobava in prevoz ter vgradnja kanalizacijski cevi PVC/SN8 fi 160 mm</t>
  </si>
  <si>
    <t>Dobava in prevoz ter vgradnja kanalizacijski cevi PVC/SN8 fi 50 mm</t>
  </si>
  <si>
    <t>Zavarovanje gradbišča med gradnjo z ustrezno začasno prometno signalizacijo ter izdelava Varnostnega elaborata</t>
  </si>
  <si>
    <t>kompl</t>
  </si>
  <si>
    <t>Izdelava PID dokumentacije z geodetskim posnetkom novega stanja in projektantski nadzor</t>
  </si>
  <si>
    <t>Dobava in vgraditev podložnega betona C25/30 deb.10 cm pod AB ploščo</t>
  </si>
  <si>
    <t>Dobava in vgraditev betona C30/40  talne plošče z dobavo in vgradnjo armature (obe coni) Q503</t>
  </si>
  <si>
    <t>Dobava in vgradnja podložnega betona C25/30.</t>
  </si>
  <si>
    <t>Dobava in vgrajevanje betona C30/40 vodotesen in vododržen, preseka od 0,20 do 0,30 m3/m2, temeljna plošča</t>
  </si>
  <si>
    <t>Dobava, prevoz in vgraditev predfabriciranih betonskih  vrtnih robnikov prereza  8/20 cm, položenih v zemeljsko vlažnem betonu C 25/30, vključno z vsemi pomožnimi deli.Nivo robnika je v istem nivoju kot asfalt in trava, zaradi lažjega odtekanja meteorne vode iz asfaltne površine</t>
  </si>
  <si>
    <t>11.</t>
  </si>
  <si>
    <t>Dobava in vgraditev CMC kompletnih AB pokrovov, za jašek premera 2,4 X 2,4 m ter dna, DIN 4034, pokrovi so različne izvedbe-vhodne odprtine</t>
  </si>
  <si>
    <t>Dobava in vgradnja inox AISI 304 plošče d 3 mm, kot predelna stena v maščobnem lovilcu</t>
  </si>
  <si>
    <t>Dobava in vgradnja inox AISI 304 plošče d 5 mm, kot pokrov med AB  ploščo in grabljami</t>
  </si>
  <si>
    <t>Dobava in vgraditev Stavbarovalnih ovalnih 25 m3 jaškov,  ter notranji 2x premaz z Hidrotes AN, vključno z dnom ter ploščo</t>
  </si>
  <si>
    <t>ura</t>
  </si>
  <si>
    <t>Dobava in vgradnja vertikalnih roto grabelj premer luknjice na situ 2,5 mm, kot npr. Huber ali MAIND itd.. Višina grabelj 7,00 m. Grablje so ogrevane in se dobavijo skupaj s PVC smetiščno pododo V 120 l ter imajo kompaktor za stiskanje trdih delcev. Upoštevati vsa dodatna in nepredvidena dela.Izvesti tudi vodovodni priključek za izpiranje grabelj iz NP16 d32 cevi dolžine 25 m</t>
  </si>
  <si>
    <t>Dobava in vgradnja IGM Stavbar bet jaška, globine 2,40m, premera 1,30 m, z napravo betonskega dna po detajlu in betonske plošče, z vgradnjo LTŽ pokrova fi 600. V jašek se dobavi in vgradi Hidrofor WPE m6000/50R z vso potrebno garnituro in fazonskimi kosi, v tercialni usedalnik se vgradi sesalni koš, vključno z vsemi dodatnimi deli ter izvedbo cevne navezave med hidroforjem in grabljami</t>
  </si>
  <si>
    <t>Priprava modemov na GSM prenos podatkov</t>
  </si>
  <si>
    <t>Poskusni zagon ČN z 6 mesečnim poskusnim obratovanjem ter izvedbo 4 meritev iztoka</t>
  </si>
  <si>
    <r>
      <t>Dobava in transport ter montaža biološke stopnje (biološki reaktor), tehnologije MBBR, velikosti Q</t>
    </r>
    <r>
      <rPr>
        <sz val="8"/>
        <rFont val="Arial CE"/>
        <family val="0"/>
      </rPr>
      <t>8</t>
    </r>
    <r>
      <rPr>
        <sz val="10"/>
        <rFont val="Arial CE"/>
        <family val="2"/>
      </rPr>
      <t>= 5,55 l/s, BPK</t>
    </r>
    <r>
      <rPr>
        <sz val="8"/>
        <rFont val="Arial CE"/>
        <family val="0"/>
      </rPr>
      <t>5</t>
    </r>
    <r>
      <rPr>
        <sz val="10"/>
        <rFont val="Arial CE"/>
        <family val="2"/>
      </rPr>
      <t xml:space="preserve"> = 48 kg/d, KPK=96 kg/d: biološka stopnja je podzemna, izdelana iz AISO304 pločevine in ima v kompletu potopno črpalko za fekalne vode ter potopno črpalko za stabiliziran mulj. Biološka stopnja ima funkcijo nitrifikacije z denitrifikacijo in UV dezinfekcijo vode,  ima tudi zajeto defosfatizacijsko dozirno napravo z bazenom,  (PAX1000). Sistem čiščenja MBBR;lamelni usedalnik, aeriran bazen s pritrjenim biofiltrom na potopljenih gumajstih cevastih fotrolah ter lebdečimi in plavajočimi PVC nosilci-bioflow, UV dezinfekcija. Biološka stopnja ima lastno elektro krmiljenje v katero spadajo tudi interna črpališča za mulj in doziranje. Prenos podatkov GSM. Glej detajl biološke stopnje. Upoštevati vsa dodatna in nepredvidena dela.</t>
    </r>
  </si>
  <si>
    <t>Dobava in vgradnja oz. montaža dveh potopnih črpalk. Tip črpalke po izbiri izvajalca, upoštevane naslednje karakteristike. Pretok vode max. 9,05 l/s, H = 4,30m, tlačni vod iz PVC materiala DN 80 mm. Črpalka ima prost prehod delcev 80 mm. Posamezna črpalka se ročno dviga s pomočjo nerjaveče verige po drsnih neerjavečih cevastih vzvodih. Vklop črpalke s hruškastim tipalom (vklop-izklop), druga črpalka je rezerva in se vkluči ob izpadu prve.Spoj obeh črpalk s hlačnim kosem, vsaka črpalka ima protipovratni ventil. Vsa armatura iz PVC/PEHD materiala. Upoštevati vsa dodatna in nepredvidena dela ter napravo elektro instalacij ter krmiljenja in GSM prenosa podatkov</t>
  </si>
  <si>
    <t>ur</t>
  </si>
  <si>
    <t>Vgradnja povoznih pokrovov tip LTŽ80/80</t>
  </si>
  <si>
    <t>Naprava zagatnih sten gradbene jame : Dobava in vgradnja ter kasnejša odstranitev zagatnic, globine do 7 m in skupne razvite dolžine 70 m, izvedba razpiranja z 10 x 16m IPE 500 in 6 x 19m IPE 500 profili. Upoštevati navodila geomehanika. Pred izvedbo izvesti 4 vrtine globine 15 m in izvesti geomehansko analizo terena. V slučaju vdora podtalnice izvesti 60 cm betonski 183 m3 naboj iz C30 /40</t>
  </si>
  <si>
    <t>Zavarovanje zakoličbe trase za kanalizacijo  z vsem potrebnim materialom</t>
  </si>
  <si>
    <t xml:space="preserve">Geodetski posnetek in zakoličba trase kanalizacije </t>
  </si>
  <si>
    <t>Dobava in montaža kovinskih dvokrilnih vrat dimenzij 3,0m x 2,50m za dostop na zagrajeni del parcele</t>
  </si>
  <si>
    <t>Dobava in montaža ograje višine 2,50 m. Ograja je tip IMPOL sestavljena iz cevnih profilov, žičnega Alu pletiva in točkovnih betonskih temeljev. Upoštevati vsa pomožna dela.</t>
  </si>
  <si>
    <t>Ojačitev brežin platoja z lomljencem 160 m2</t>
  </si>
  <si>
    <t>UREDITEV ČISTILNE NAPRAVE I.faza</t>
  </si>
  <si>
    <t>Grablje, Primarni usedalnik, Črpališče, Recirkulacijski bazen, Tercialni usedalnik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</si>
</sst>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"/>
    <numFmt numFmtId="173" formatCode="&quot;True&quot;;&quot;True&quot;;&quot;False&quot;"/>
    <numFmt numFmtId="174" formatCode="&quot;On&quot;;&quot;On&quot;;&quot;Off&quot;"/>
  </numFmts>
  <fonts count="42">
    <font>
      <sz val="10"/>
      <name val="Arial CE"/>
      <family val="0"/>
    </font>
    <font>
      <sz val="14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i/>
      <u val="single"/>
      <sz val="12"/>
      <name val="Arial CE"/>
      <family val="2"/>
    </font>
    <font>
      <b/>
      <i/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justify" vertical="top"/>
    </xf>
    <xf numFmtId="0" fontId="1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justify" vertical="top"/>
    </xf>
    <xf numFmtId="0" fontId="0" fillId="0" borderId="0" xfId="0" applyFont="1" applyAlignment="1">
      <alignment horizontal="right" wrapText="1"/>
    </xf>
    <xf numFmtId="4" fontId="0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right" wrapText="1"/>
    </xf>
    <xf numFmtId="4" fontId="2" fillId="0" borderId="0" xfId="0" applyNumberFormat="1" applyFont="1" applyAlignment="1">
      <alignment horizontal="right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justify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right" wrapText="1"/>
    </xf>
    <xf numFmtId="4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justify" vertical="top"/>
    </xf>
    <xf numFmtId="0" fontId="0" fillId="0" borderId="10" xfId="0" applyFont="1" applyBorder="1" applyAlignment="1">
      <alignment horizontal="right" wrapText="1"/>
    </xf>
    <xf numFmtId="4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justify" vertical="top"/>
    </xf>
    <xf numFmtId="0" fontId="0" fillId="0" borderId="10" xfId="0" applyFont="1" applyFill="1" applyBorder="1" applyAlignment="1">
      <alignment horizontal="right" wrapText="1"/>
    </xf>
    <xf numFmtId="4" fontId="0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0" xfId="0" applyFont="1" applyAlignment="1">
      <alignment horizontal="justify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justify" vertical="top"/>
    </xf>
    <xf numFmtId="0" fontId="0" fillId="0" borderId="0" xfId="0" applyFont="1" applyBorder="1" applyAlignment="1">
      <alignment horizontal="right" wrapText="1"/>
    </xf>
    <xf numFmtId="4" fontId="0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justify" vertical="top"/>
    </xf>
    <xf numFmtId="0" fontId="0" fillId="0" borderId="12" xfId="0" applyFont="1" applyBorder="1" applyAlignment="1">
      <alignment horizontal="right" wrapText="1"/>
    </xf>
    <xf numFmtId="4" fontId="2" fillId="0" borderId="12" xfId="0" applyNumberFormat="1" applyFont="1" applyBorder="1" applyAlignment="1">
      <alignment horizontal="right" wrapText="1"/>
    </xf>
    <xf numFmtId="0" fontId="2" fillId="0" borderId="13" xfId="0" applyFont="1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0" fillId="33" borderId="14" xfId="0" applyFill="1" applyBorder="1" applyAlignment="1">
      <alignment/>
    </xf>
    <xf numFmtId="0" fontId="2" fillId="0" borderId="14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Alignment="1">
      <alignment horizontal="justify" vertical="top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2"/>
  <sheetViews>
    <sheetView tabSelected="1" view="pageLayout" workbookViewId="0" topLeftCell="A175">
      <selection activeCell="D185" sqref="D185"/>
    </sheetView>
  </sheetViews>
  <sheetFormatPr defaultColWidth="9.00390625" defaultRowHeight="12.75"/>
  <cols>
    <col min="1" max="1" width="4.75390625" style="3" customWidth="1"/>
    <col min="2" max="2" width="48.625" style="4" customWidth="1"/>
    <col min="3" max="3" width="8.125" style="7" customWidth="1"/>
    <col min="4" max="4" width="10.125" style="8" customWidth="1"/>
    <col min="5" max="5" width="11.125" style="5" customWidth="1"/>
    <col min="6" max="16384" width="9.125" style="2" customWidth="1"/>
  </cols>
  <sheetData>
    <row r="1" ht="18">
      <c r="B1" s="33" t="s">
        <v>199</v>
      </c>
    </row>
    <row r="2" ht="18">
      <c r="B2" s="33"/>
    </row>
    <row r="4" spans="1:2" ht="25.5">
      <c r="A4" s="9" t="s">
        <v>0</v>
      </c>
      <c r="B4" s="10" t="s">
        <v>200</v>
      </c>
    </row>
    <row r="5" spans="1:2" ht="18">
      <c r="A5" s="3" t="s">
        <v>42</v>
      </c>
      <c r="B5" s="4" t="s">
        <v>7</v>
      </c>
    </row>
    <row r="6" spans="1:4" ht="25.5">
      <c r="A6" s="3" t="s">
        <v>3</v>
      </c>
      <c r="B6" s="4" t="s">
        <v>77</v>
      </c>
      <c r="C6" s="7" t="s">
        <v>45</v>
      </c>
      <c r="D6" s="8">
        <v>100</v>
      </c>
    </row>
    <row r="7" spans="1:4" ht="40.5" customHeight="1">
      <c r="A7" s="3" t="s">
        <v>4</v>
      </c>
      <c r="B7" s="4" t="s">
        <v>164</v>
      </c>
      <c r="C7" s="7" t="s">
        <v>45</v>
      </c>
      <c r="D7" s="8">
        <v>1960</v>
      </c>
    </row>
    <row r="8" spans="1:4" ht="25.5">
      <c r="A8" s="3" t="s">
        <v>9</v>
      </c>
      <c r="B8" s="4" t="s">
        <v>63</v>
      </c>
      <c r="C8" s="7" t="s">
        <v>41</v>
      </c>
      <c r="D8" s="8">
        <v>400</v>
      </c>
    </row>
    <row r="9" spans="1:4" ht="25.5">
      <c r="A9" s="3" t="s">
        <v>11</v>
      </c>
      <c r="B9" s="4" t="s">
        <v>86</v>
      </c>
      <c r="C9" s="7" t="s">
        <v>45</v>
      </c>
      <c r="D9" s="8">
        <v>240</v>
      </c>
    </row>
    <row r="10" spans="1:4" ht="25.5">
      <c r="A10" s="3" t="s">
        <v>12</v>
      </c>
      <c r="B10" s="4" t="s">
        <v>61</v>
      </c>
      <c r="C10" s="7" t="s">
        <v>45</v>
      </c>
      <c r="D10" s="8">
        <v>1744</v>
      </c>
    </row>
    <row r="11" spans="1:5" s="26" customFormat="1" ht="16.5" customHeight="1">
      <c r="A11" s="21" t="s">
        <v>16</v>
      </c>
      <c r="B11" s="22" t="s">
        <v>64</v>
      </c>
      <c r="C11" s="23" t="s">
        <v>45</v>
      </c>
      <c r="D11" s="24">
        <v>216</v>
      </c>
      <c r="E11" s="25"/>
    </row>
    <row r="12" ht="18">
      <c r="B12" s="4" t="s">
        <v>25</v>
      </c>
    </row>
    <row r="14" spans="1:2" ht="18">
      <c r="A14" s="3" t="s">
        <v>65</v>
      </c>
      <c r="B14" s="4" t="s">
        <v>66</v>
      </c>
    </row>
    <row r="15" spans="1:4" ht="25.5">
      <c r="A15" s="3" t="s">
        <v>3</v>
      </c>
      <c r="B15" s="4" t="s">
        <v>174</v>
      </c>
      <c r="C15" s="7" t="s">
        <v>45</v>
      </c>
      <c r="D15" s="8">
        <v>6</v>
      </c>
    </row>
    <row r="16" spans="1:5" s="26" customFormat="1" ht="25.5">
      <c r="A16" s="21" t="s">
        <v>4</v>
      </c>
      <c r="B16" s="22" t="s">
        <v>175</v>
      </c>
      <c r="C16" s="23" t="s">
        <v>45</v>
      </c>
      <c r="D16" s="24">
        <v>30</v>
      </c>
      <c r="E16" s="25"/>
    </row>
    <row r="17" ht="18">
      <c r="B17" s="4" t="s">
        <v>73</v>
      </c>
    </row>
    <row r="19" spans="1:2" ht="18">
      <c r="A19" s="3" t="s">
        <v>30</v>
      </c>
      <c r="B19" s="4" t="s">
        <v>68</v>
      </c>
    </row>
    <row r="20" spans="1:4" ht="30" customHeight="1">
      <c r="A20" s="3" t="s">
        <v>3</v>
      </c>
      <c r="B20" s="4" t="s">
        <v>151</v>
      </c>
      <c r="C20" s="7" t="s">
        <v>40</v>
      </c>
      <c r="D20" s="8">
        <v>8.6</v>
      </c>
    </row>
    <row r="21" spans="1:4" ht="38.25">
      <c r="A21" s="3" t="s">
        <v>4</v>
      </c>
      <c r="B21" s="4" t="s">
        <v>180</v>
      </c>
      <c r="C21" s="7" t="s">
        <v>150</v>
      </c>
      <c r="D21" s="8">
        <v>2</v>
      </c>
    </row>
    <row r="22" spans="1:4" ht="25.5">
      <c r="A22" s="3" t="s">
        <v>9</v>
      </c>
      <c r="B22" s="4" t="s">
        <v>181</v>
      </c>
      <c r="C22" s="7" t="s">
        <v>41</v>
      </c>
      <c r="D22" s="8">
        <v>3.22</v>
      </c>
    </row>
    <row r="23" spans="1:4" ht="25.5">
      <c r="A23" s="3" t="s">
        <v>9</v>
      </c>
      <c r="B23" s="4" t="s">
        <v>182</v>
      </c>
      <c r="C23" s="7" t="s">
        <v>41</v>
      </c>
      <c r="D23" s="8">
        <v>1.2</v>
      </c>
    </row>
    <row r="24" spans="1:4" ht="38.25">
      <c r="A24" s="3" t="s">
        <v>11</v>
      </c>
      <c r="B24" s="4" t="s">
        <v>183</v>
      </c>
      <c r="C24" s="7" t="s">
        <v>44</v>
      </c>
      <c r="D24" s="8">
        <v>3</v>
      </c>
    </row>
    <row r="25" spans="1:4" ht="18">
      <c r="A25" s="3" t="s">
        <v>12</v>
      </c>
      <c r="B25" s="4" t="s">
        <v>88</v>
      </c>
      <c r="C25" s="7" t="s">
        <v>191</v>
      </c>
      <c r="D25" s="8">
        <v>180</v>
      </c>
    </row>
    <row r="26" spans="1:5" s="26" customFormat="1" ht="28.5" customHeight="1">
      <c r="A26" s="34" t="s">
        <v>16</v>
      </c>
      <c r="B26" s="35" t="s">
        <v>104</v>
      </c>
      <c r="C26" s="36" t="s">
        <v>44</v>
      </c>
      <c r="D26" s="37">
        <v>5</v>
      </c>
      <c r="E26" s="38"/>
    </row>
    <row r="27" spans="1:5" s="39" customFormat="1" ht="28.5" customHeight="1">
      <c r="A27" s="21" t="s">
        <v>57</v>
      </c>
      <c r="B27" s="22" t="s">
        <v>192</v>
      </c>
      <c r="C27" s="23" t="s">
        <v>44</v>
      </c>
      <c r="D27" s="24">
        <v>4</v>
      </c>
      <c r="E27" s="25"/>
    </row>
    <row r="28" spans="1:2" ht="18">
      <c r="A28" s="34"/>
      <c r="B28" s="4" t="s">
        <v>72</v>
      </c>
    </row>
    <row r="29" ht="18">
      <c r="A29" s="34"/>
    </row>
    <row r="30" ht="18">
      <c r="A30" s="34"/>
    </row>
    <row r="31" spans="1:2" ht="18">
      <c r="A31" s="3" t="s">
        <v>69</v>
      </c>
      <c r="B31" s="35" t="s">
        <v>70</v>
      </c>
    </row>
    <row r="32" spans="1:4" ht="14.25" customHeight="1">
      <c r="A32" s="3" t="s">
        <v>3</v>
      </c>
      <c r="B32" s="4" t="s">
        <v>87</v>
      </c>
      <c r="C32" s="7" t="s">
        <v>41</v>
      </c>
      <c r="D32" s="8">
        <v>15</v>
      </c>
    </row>
    <row r="33" spans="1:4" ht="16.5" customHeight="1">
      <c r="A33" s="3" t="s">
        <v>4</v>
      </c>
      <c r="B33" s="4" t="s">
        <v>102</v>
      </c>
      <c r="C33" s="7" t="s">
        <v>50</v>
      </c>
      <c r="D33" s="8">
        <v>1</v>
      </c>
    </row>
    <row r="34" spans="1:5" s="26" customFormat="1" ht="105.75" customHeight="1">
      <c r="A34" s="21" t="s">
        <v>9</v>
      </c>
      <c r="B34" s="22" t="s">
        <v>193</v>
      </c>
      <c r="C34" s="23" t="s">
        <v>150</v>
      </c>
      <c r="D34" s="24">
        <v>1</v>
      </c>
      <c r="E34" s="25"/>
    </row>
    <row r="35" ht="18">
      <c r="B35" s="4" t="s">
        <v>71</v>
      </c>
    </row>
    <row r="36" ht="18" hidden="1"/>
    <row r="37" ht="18" hidden="1"/>
    <row r="38" ht="18" hidden="1"/>
    <row r="39" spans="3:4" ht="18" hidden="1">
      <c r="C39" s="7" t="s">
        <v>41</v>
      </c>
      <c r="D39" s="8">
        <v>24</v>
      </c>
    </row>
    <row r="40" spans="3:4" ht="18" hidden="1">
      <c r="C40" s="7" t="s">
        <v>41</v>
      </c>
      <c r="D40" s="8">
        <v>0.8</v>
      </c>
    </row>
    <row r="41" spans="3:4" ht="18" hidden="1">
      <c r="C41" s="7" t="s">
        <v>41</v>
      </c>
      <c r="D41" s="8">
        <v>2.7</v>
      </c>
    </row>
    <row r="42" spans="1:2" ht="18">
      <c r="A42" s="3" t="s">
        <v>28</v>
      </c>
      <c r="B42" s="4" t="s">
        <v>29</v>
      </c>
    </row>
    <row r="43" spans="1:5" s="14" customFormat="1" ht="18">
      <c r="A43" s="9" t="s">
        <v>23</v>
      </c>
      <c r="B43" s="15" t="s">
        <v>162</v>
      </c>
      <c r="C43" s="11"/>
      <c r="D43" s="12"/>
      <c r="E43" s="13"/>
    </row>
    <row r="45" spans="1:6" ht="18">
      <c r="A45" s="3" t="s">
        <v>42</v>
      </c>
      <c r="B45" s="4" t="s">
        <v>7</v>
      </c>
      <c r="E45" s="4"/>
      <c r="F45" s="1"/>
    </row>
    <row r="46" spans="1:4" ht="18">
      <c r="A46" s="3" t="s">
        <v>24</v>
      </c>
      <c r="B46" s="4" t="s">
        <v>51</v>
      </c>
      <c r="C46" s="7" t="s">
        <v>41</v>
      </c>
      <c r="D46" s="8">
        <v>36</v>
      </c>
    </row>
    <row r="47" spans="1:5" s="26" customFormat="1" ht="25.5">
      <c r="A47" s="21" t="s">
        <v>90</v>
      </c>
      <c r="B47" s="22" t="s">
        <v>89</v>
      </c>
      <c r="C47" s="23" t="s">
        <v>45</v>
      </c>
      <c r="D47" s="24">
        <v>70</v>
      </c>
      <c r="E47" s="25"/>
    </row>
    <row r="48" ht="18">
      <c r="B48" s="4" t="s">
        <v>25</v>
      </c>
    </row>
    <row r="50" spans="1:2" ht="18">
      <c r="A50" s="3" t="s">
        <v>65</v>
      </c>
      <c r="B50" s="4" t="s">
        <v>26</v>
      </c>
    </row>
    <row r="51" spans="1:4" ht="18">
      <c r="A51" s="3" t="s">
        <v>3</v>
      </c>
      <c r="B51" s="4" t="s">
        <v>176</v>
      </c>
      <c r="C51" s="7" t="s">
        <v>45</v>
      </c>
      <c r="D51" s="8">
        <v>3.6</v>
      </c>
    </row>
    <row r="52" spans="1:4" ht="40.5" customHeight="1">
      <c r="A52" s="3" t="s">
        <v>4</v>
      </c>
      <c r="B52" s="4" t="s">
        <v>177</v>
      </c>
      <c r="C52" s="7" t="s">
        <v>45</v>
      </c>
      <c r="D52" s="8">
        <v>10.8</v>
      </c>
    </row>
    <row r="53" spans="1:4" ht="38.25">
      <c r="A53" s="3" t="s">
        <v>9</v>
      </c>
      <c r="B53" s="4" t="s">
        <v>165</v>
      </c>
      <c r="C53" s="7" t="s">
        <v>45</v>
      </c>
      <c r="D53" s="8">
        <v>10</v>
      </c>
    </row>
    <row r="54" spans="1:4" ht="27" customHeight="1">
      <c r="A54" s="3" t="s">
        <v>11</v>
      </c>
      <c r="B54" s="4" t="s">
        <v>91</v>
      </c>
      <c r="C54" s="7" t="s">
        <v>67</v>
      </c>
      <c r="D54" s="8">
        <v>200</v>
      </c>
    </row>
    <row r="55" spans="1:5" s="26" customFormat="1" ht="25.5">
      <c r="A55" s="21" t="s">
        <v>12</v>
      </c>
      <c r="B55" s="22" t="s">
        <v>78</v>
      </c>
      <c r="C55" s="23" t="s">
        <v>54</v>
      </c>
      <c r="D55" s="24">
        <v>4</v>
      </c>
      <c r="E55" s="25"/>
    </row>
    <row r="56" ht="18">
      <c r="B56" s="4" t="s">
        <v>27</v>
      </c>
    </row>
    <row r="58" spans="1:5" s="39" customFormat="1" ht="18">
      <c r="A58" s="34" t="s">
        <v>30</v>
      </c>
      <c r="B58" s="35" t="s">
        <v>70</v>
      </c>
      <c r="C58" s="36"/>
      <c r="D58" s="37"/>
      <c r="E58" s="38"/>
    </row>
    <row r="59" spans="1:5" s="39" customFormat="1" ht="18">
      <c r="A59" s="34" t="s">
        <v>3</v>
      </c>
      <c r="B59" s="35" t="s">
        <v>166</v>
      </c>
      <c r="C59" s="36" t="s">
        <v>41</v>
      </c>
      <c r="D59" s="37">
        <v>350</v>
      </c>
      <c r="E59" s="38"/>
    </row>
    <row r="60" spans="1:5" s="26" customFormat="1" ht="18">
      <c r="A60" s="21" t="s">
        <v>4</v>
      </c>
      <c r="B60" s="22" t="s">
        <v>92</v>
      </c>
      <c r="C60" s="23" t="s">
        <v>41</v>
      </c>
      <c r="D60" s="24">
        <v>45</v>
      </c>
      <c r="E60" s="25"/>
    </row>
    <row r="61" ht="18">
      <c r="B61" s="4" t="s">
        <v>27</v>
      </c>
    </row>
    <row r="63" spans="1:5" s="39" customFormat="1" ht="18">
      <c r="A63" s="34" t="s">
        <v>69</v>
      </c>
      <c r="B63" s="35" t="s">
        <v>68</v>
      </c>
      <c r="C63" s="36"/>
      <c r="D63" s="37"/>
      <c r="E63" s="38"/>
    </row>
    <row r="64" spans="1:5" s="39" customFormat="1" ht="18">
      <c r="A64" s="34" t="s">
        <v>3</v>
      </c>
      <c r="B64" s="35" t="s">
        <v>88</v>
      </c>
      <c r="C64" s="36" t="s">
        <v>184</v>
      </c>
      <c r="D64" s="37">
        <v>80</v>
      </c>
      <c r="E64" s="38"/>
    </row>
    <row r="65" spans="1:5" s="26" customFormat="1" ht="18">
      <c r="A65" s="21" t="s">
        <v>4</v>
      </c>
      <c r="B65" s="22" t="s">
        <v>163</v>
      </c>
      <c r="C65" s="23" t="s">
        <v>44</v>
      </c>
      <c r="D65" s="24">
        <v>4</v>
      </c>
      <c r="E65" s="25"/>
    </row>
    <row r="66" spans="1:5" s="39" customFormat="1" ht="18">
      <c r="A66" s="34"/>
      <c r="B66" s="35" t="s">
        <v>72</v>
      </c>
      <c r="C66" s="36"/>
      <c r="D66" s="37"/>
      <c r="E66" s="38"/>
    </row>
    <row r="67" spans="1:5" s="39" customFormat="1" ht="18">
      <c r="A67" s="34"/>
      <c r="B67" s="35"/>
      <c r="C67" s="36"/>
      <c r="D67" s="37"/>
      <c r="E67" s="38"/>
    </row>
    <row r="68" spans="1:5" s="39" customFormat="1" ht="18">
      <c r="A68" s="34"/>
      <c r="B68" s="35"/>
      <c r="C68" s="36"/>
      <c r="D68" s="37"/>
      <c r="E68" s="38"/>
    </row>
    <row r="69" spans="1:5" s="39" customFormat="1" ht="24.75" customHeight="1">
      <c r="A69" s="34" t="s">
        <v>79</v>
      </c>
      <c r="B69" s="35" t="s">
        <v>80</v>
      </c>
      <c r="C69" s="36"/>
      <c r="D69" s="37"/>
      <c r="E69" s="38"/>
    </row>
    <row r="70" spans="1:5" s="39" customFormat="1" ht="194.25" customHeight="1">
      <c r="A70" s="34" t="s">
        <v>3</v>
      </c>
      <c r="B70" s="35" t="s">
        <v>189</v>
      </c>
      <c r="C70" s="36" t="s">
        <v>44</v>
      </c>
      <c r="D70" s="37">
        <v>1</v>
      </c>
      <c r="E70" s="38"/>
    </row>
    <row r="71" spans="1:5" s="26" customFormat="1" ht="93" customHeight="1">
      <c r="A71" s="21" t="s">
        <v>4</v>
      </c>
      <c r="B71" s="22" t="s">
        <v>185</v>
      </c>
      <c r="C71" s="23" t="s">
        <v>44</v>
      </c>
      <c r="D71" s="24">
        <v>1</v>
      </c>
      <c r="E71" s="25"/>
    </row>
    <row r="72" spans="1:5" s="39" customFormat="1" ht="18">
      <c r="A72" s="34"/>
      <c r="B72" s="35" t="s">
        <v>81</v>
      </c>
      <c r="C72" s="36"/>
      <c r="D72" s="37"/>
      <c r="E72" s="38"/>
    </row>
    <row r="73" spans="1:5" s="39" customFormat="1" ht="18">
      <c r="A73" s="34"/>
      <c r="B73" s="35"/>
      <c r="C73" s="36"/>
      <c r="D73" s="37"/>
      <c r="E73" s="38"/>
    </row>
    <row r="74" spans="1:5" s="39" customFormat="1" ht="18">
      <c r="A74" s="34"/>
      <c r="B74" s="35"/>
      <c r="C74" s="36"/>
      <c r="D74" s="37"/>
      <c r="E74" s="38"/>
    </row>
    <row r="75" spans="1:2" ht="18">
      <c r="A75" s="3" t="s">
        <v>82</v>
      </c>
      <c r="B75" s="4" t="s">
        <v>29</v>
      </c>
    </row>
    <row r="76" spans="1:5" s="14" customFormat="1" ht="18">
      <c r="A76" s="9"/>
      <c r="B76" s="10"/>
      <c r="C76" s="11"/>
      <c r="D76" s="12"/>
      <c r="E76" s="13"/>
    </row>
    <row r="77" spans="1:5" s="14" customFormat="1" ht="18">
      <c r="A77" s="9"/>
      <c r="B77" s="10"/>
      <c r="C77" s="11"/>
      <c r="D77" s="12"/>
      <c r="E77" s="13"/>
    </row>
    <row r="78" spans="1:5" s="14" customFormat="1" ht="18">
      <c r="A78" s="9" t="s">
        <v>62</v>
      </c>
      <c r="B78" s="10" t="s">
        <v>75</v>
      </c>
      <c r="C78" s="11"/>
      <c r="D78" s="12"/>
      <c r="E78" s="13"/>
    </row>
    <row r="79" spans="1:2" ht="18">
      <c r="A79" s="3" t="s">
        <v>1</v>
      </c>
      <c r="B79" s="4" t="s">
        <v>2</v>
      </c>
    </row>
    <row r="81" spans="1:5" s="26" customFormat="1" ht="25.5">
      <c r="A81" s="21" t="s">
        <v>3</v>
      </c>
      <c r="B81" s="22" t="s">
        <v>194</v>
      </c>
      <c r="C81" s="23" t="s">
        <v>40</v>
      </c>
      <c r="D81" s="24">
        <v>15</v>
      </c>
      <c r="E81" s="25"/>
    </row>
    <row r="82" ht="18">
      <c r="B82" s="4" t="s">
        <v>5</v>
      </c>
    </row>
    <row r="84" spans="1:2" ht="18">
      <c r="A84" s="3" t="s">
        <v>6</v>
      </c>
      <c r="B84" s="4" t="s">
        <v>7</v>
      </c>
    </row>
    <row r="86" spans="1:4" ht="25.5">
      <c r="A86" s="3" t="s">
        <v>3</v>
      </c>
      <c r="B86" s="4" t="s">
        <v>74</v>
      </c>
      <c r="C86" s="7" t="s">
        <v>45</v>
      </c>
      <c r="D86" s="8">
        <v>22.5</v>
      </c>
    </row>
    <row r="87" spans="1:4" ht="18">
      <c r="A87" s="3" t="s">
        <v>4</v>
      </c>
      <c r="B87" s="4" t="s">
        <v>8</v>
      </c>
      <c r="C87" s="7" t="s">
        <v>41</v>
      </c>
      <c r="D87" s="8">
        <v>15</v>
      </c>
    </row>
    <row r="88" spans="1:4" ht="18">
      <c r="A88" s="3" t="s">
        <v>9</v>
      </c>
      <c r="B88" s="4" t="s">
        <v>10</v>
      </c>
      <c r="C88" s="7" t="s">
        <v>45</v>
      </c>
      <c r="D88" s="8">
        <v>19</v>
      </c>
    </row>
    <row r="89" spans="1:4" ht="18">
      <c r="A89" s="3" t="s">
        <v>11</v>
      </c>
      <c r="B89" s="4" t="s">
        <v>59</v>
      </c>
      <c r="C89" s="7" t="s">
        <v>41</v>
      </c>
      <c r="D89" s="8">
        <v>15</v>
      </c>
    </row>
    <row r="90" spans="1:5" s="26" customFormat="1" ht="25.5">
      <c r="A90" s="21" t="s">
        <v>12</v>
      </c>
      <c r="B90" s="22" t="s">
        <v>49</v>
      </c>
      <c r="C90" s="23" t="s">
        <v>45</v>
      </c>
      <c r="D90" s="24">
        <v>3.5</v>
      </c>
      <c r="E90" s="25"/>
    </row>
    <row r="91" ht="18">
      <c r="B91" s="4" t="s">
        <v>13</v>
      </c>
    </row>
    <row r="93" spans="1:2" ht="18">
      <c r="A93" s="3" t="s">
        <v>14</v>
      </c>
      <c r="B93" s="4" t="s">
        <v>15</v>
      </c>
    </row>
    <row r="94" ht="9.75" customHeight="1"/>
    <row r="95" spans="1:4" ht="25.5">
      <c r="A95" s="3" t="s">
        <v>3</v>
      </c>
      <c r="B95" s="4" t="s">
        <v>60</v>
      </c>
      <c r="C95" s="7" t="s">
        <v>45</v>
      </c>
      <c r="D95" s="8">
        <v>3.5</v>
      </c>
    </row>
    <row r="96" spans="1:4" ht="13.5" customHeight="1">
      <c r="A96" s="3" t="s">
        <v>4</v>
      </c>
      <c r="B96" s="4" t="s">
        <v>84</v>
      </c>
      <c r="C96" s="7" t="s">
        <v>40</v>
      </c>
      <c r="D96" s="8">
        <v>4</v>
      </c>
    </row>
    <row r="97" spans="1:4" ht="38.25">
      <c r="A97" s="3" t="s">
        <v>9</v>
      </c>
      <c r="B97" s="4" t="s">
        <v>158</v>
      </c>
      <c r="C97" s="7" t="s">
        <v>40</v>
      </c>
      <c r="D97" s="8">
        <v>48</v>
      </c>
    </row>
    <row r="98" spans="1:4" ht="24.75" customHeight="1">
      <c r="A98" s="3" t="s">
        <v>11</v>
      </c>
      <c r="B98" s="4" t="s">
        <v>168</v>
      </c>
      <c r="C98" s="7" t="s">
        <v>40</v>
      </c>
      <c r="D98" s="8">
        <v>20</v>
      </c>
    </row>
    <row r="99" spans="1:4" ht="25.5">
      <c r="A99" s="3" t="s">
        <v>12</v>
      </c>
      <c r="B99" s="4" t="s">
        <v>169</v>
      </c>
      <c r="C99" s="7" t="s">
        <v>40</v>
      </c>
      <c r="D99" s="8">
        <v>75</v>
      </c>
    </row>
    <row r="100" spans="1:4" ht="25.5">
      <c r="A100" s="3" t="s">
        <v>16</v>
      </c>
      <c r="B100" s="4" t="s">
        <v>170</v>
      </c>
      <c r="C100" s="7" t="s">
        <v>40</v>
      </c>
      <c r="D100" s="8">
        <v>55</v>
      </c>
    </row>
    <row r="101" spans="1:4" ht="25.5">
      <c r="A101" s="3" t="s">
        <v>57</v>
      </c>
      <c r="B101" s="4" t="s">
        <v>159</v>
      </c>
      <c r="C101" s="7" t="s">
        <v>40</v>
      </c>
      <c r="D101" s="8">
        <v>25</v>
      </c>
    </row>
    <row r="102" spans="1:4" ht="25.5">
      <c r="A102" s="3" t="s">
        <v>58</v>
      </c>
      <c r="B102" s="4" t="s">
        <v>93</v>
      </c>
      <c r="C102" s="7" t="s">
        <v>40</v>
      </c>
      <c r="D102" s="8">
        <v>15</v>
      </c>
    </row>
    <row r="103" spans="1:4" ht="92.25" customHeight="1">
      <c r="A103" s="3" t="s">
        <v>156</v>
      </c>
      <c r="B103" s="53" t="s">
        <v>186</v>
      </c>
      <c r="C103" s="7" t="s">
        <v>172</v>
      </c>
      <c r="D103" s="8">
        <v>1</v>
      </c>
    </row>
    <row r="104" spans="1:4" ht="165" customHeight="1">
      <c r="A104" s="34" t="s">
        <v>157</v>
      </c>
      <c r="B104" s="35" t="s">
        <v>190</v>
      </c>
      <c r="C104" s="7" t="s">
        <v>150</v>
      </c>
      <c r="D104" s="8">
        <v>1</v>
      </c>
    </row>
    <row r="105" spans="1:5" s="26" customFormat="1" ht="51">
      <c r="A105" s="34" t="s">
        <v>179</v>
      </c>
      <c r="B105" s="22" t="s">
        <v>167</v>
      </c>
      <c r="C105" s="23" t="s">
        <v>44</v>
      </c>
      <c r="D105" s="24">
        <v>3</v>
      </c>
      <c r="E105" s="25"/>
    </row>
    <row r="106" spans="1:2" ht="18">
      <c r="A106" s="34"/>
      <c r="B106" s="4" t="s">
        <v>17</v>
      </c>
    </row>
    <row r="107" ht="8.25" customHeight="1"/>
    <row r="108" spans="1:2" ht="14.25" customHeight="1">
      <c r="A108" s="3" t="s">
        <v>18</v>
      </c>
      <c r="B108" s="4" t="s">
        <v>19</v>
      </c>
    </row>
    <row r="109" ht="6.75" customHeight="1"/>
    <row r="110" spans="1:4" ht="18">
      <c r="A110" s="3" t="s">
        <v>3</v>
      </c>
      <c r="B110" s="4" t="s">
        <v>195</v>
      </c>
      <c r="C110" s="7" t="s">
        <v>40</v>
      </c>
      <c r="D110" s="8">
        <v>20</v>
      </c>
    </row>
    <row r="111" spans="1:4" ht="18">
      <c r="A111" s="3" t="s">
        <v>4</v>
      </c>
      <c r="B111" s="4" t="s">
        <v>85</v>
      </c>
      <c r="C111" s="7" t="s">
        <v>44</v>
      </c>
      <c r="D111" s="8">
        <v>1</v>
      </c>
    </row>
    <row r="112" spans="1:4" ht="18">
      <c r="A112" s="3" t="s">
        <v>9</v>
      </c>
      <c r="B112" s="4" t="s">
        <v>161</v>
      </c>
      <c r="C112" s="7" t="s">
        <v>40</v>
      </c>
      <c r="D112" s="8">
        <v>20</v>
      </c>
    </row>
    <row r="113" spans="1:4" ht="18">
      <c r="A113" s="3" t="s">
        <v>11</v>
      </c>
      <c r="B113" s="4" t="s">
        <v>187</v>
      </c>
      <c r="C113" s="7" t="s">
        <v>172</v>
      </c>
      <c r="D113" s="8">
        <v>1</v>
      </c>
    </row>
    <row r="114" spans="1:5" s="26" customFormat="1" ht="18">
      <c r="A114" s="21" t="s">
        <v>12</v>
      </c>
      <c r="B114" s="22" t="s">
        <v>20</v>
      </c>
      <c r="C114" s="23" t="s">
        <v>40</v>
      </c>
      <c r="D114" s="24">
        <v>30</v>
      </c>
      <c r="E114" s="25"/>
    </row>
    <row r="115" ht="18">
      <c r="B115" s="4" t="s">
        <v>21</v>
      </c>
    </row>
    <row r="116" ht="10.5" customHeight="1"/>
    <row r="117" spans="1:5" s="14" customFormat="1" ht="18">
      <c r="A117" s="9" t="s">
        <v>76</v>
      </c>
      <c r="B117" s="10" t="s">
        <v>52</v>
      </c>
      <c r="C117" s="11"/>
      <c r="D117" s="12"/>
      <c r="E117" s="13"/>
    </row>
    <row r="118" ht="12.75" customHeight="1"/>
    <row r="119" spans="1:5" s="20" customFormat="1" ht="18">
      <c r="A119" s="16" t="s">
        <v>1</v>
      </c>
      <c r="B119" s="6" t="s">
        <v>2</v>
      </c>
      <c r="C119" s="17"/>
      <c r="D119" s="18"/>
      <c r="E119" s="19"/>
    </row>
    <row r="120" spans="1:5" s="20" customFormat="1" ht="18" hidden="1">
      <c r="A120" s="16"/>
      <c r="B120" s="6"/>
      <c r="C120" s="17"/>
      <c r="D120" s="18"/>
      <c r="E120" s="19"/>
    </row>
    <row r="121" spans="1:5" s="20" customFormat="1" ht="18" hidden="1">
      <c r="A121" s="16"/>
      <c r="B121" s="6"/>
      <c r="C121" s="17"/>
      <c r="D121" s="18"/>
      <c r="E121" s="19"/>
    </row>
    <row r="122" spans="1:5" s="20" customFormat="1" ht="18" hidden="1">
      <c r="A122" s="16"/>
      <c r="B122" s="6"/>
      <c r="C122" s="17"/>
      <c r="D122" s="18"/>
      <c r="E122" s="19"/>
    </row>
    <row r="123" spans="1:5" s="20" customFormat="1" ht="18" hidden="1">
      <c r="A123" s="16"/>
      <c r="B123" s="6"/>
      <c r="C123" s="17"/>
      <c r="D123" s="18"/>
      <c r="E123" s="19"/>
    </row>
    <row r="124" spans="1:5" s="20" customFormat="1" ht="12" customHeight="1">
      <c r="A124" s="16"/>
      <c r="B124" s="6"/>
      <c r="C124" s="17"/>
      <c r="D124" s="18"/>
      <c r="E124" s="19"/>
    </row>
    <row r="125" spans="1:5" s="20" customFormat="1" ht="30" customHeight="1">
      <c r="A125" s="16" t="s">
        <v>3</v>
      </c>
      <c r="B125" s="6" t="s">
        <v>171</v>
      </c>
      <c r="C125" s="17" t="s">
        <v>50</v>
      </c>
      <c r="D125" s="18">
        <v>1</v>
      </c>
      <c r="E125" s="19"/>
    </row>
    <row r="126" spans="1:5" s="32" customFormat="1" ht="18">
      <c r="A126" s="27" t="s">
        <v>4</v>
      </c>
      <c r="B126" s="28" t="s">
        <v>53</v>
      </c>
      <c r="C126" s="29" t="s">
        <v>44</v>
      </c>
      <c r="D126" s="30">
        <v>8</v>
      </c>
      <c r="E126" s="31"/>
    </row>
    <row r="127" ht="18">
      <c r="B127" s="4" t="s">
        <v>5</v>
      </c>
    </row>
    <row r="130" spans="1:2" ht="18">
      <c r="A130" s="3" t="s">
        <v>6</v>
      </c>
      <c r="B130" s="4" t="s">
        <v>108</v>
      </c>
    </row>
    <row r="132" spans="1:4" ht="25.5">
      <c r="A132" s="3" t="s">
        <v>3</v>
      </c>
      <c r="B132" s="4" t="s">
        <v>83</v>
      </c>
      <c r="C132" s="7" t="s">
        <v>41</v>
      </c>
      <c r="D132" s="8">
        <v>12.4</v>
      </c>
    </row>
    <row r="133" spans="1:4" ht="25.5">
      <c r="A133" s="3" t="s">
        <v>4</v>
      </c>
      <c r="B133" s="4" t="s">
        <v>94</v>
      </c>
      <c r="C133" s="7" t="s">
        <v>45</v>
      </c>
      <c r="D133" s="8">
        <v>450</v>
      </c>
    </row>
    <row r="134" spans="1:4" ht="25.5">
      <c r="A134" s="3" t="s">
        <v>9</v>
      </c>
      <c r="B134" s="4" t="s">
        <v>55</v>
      </c>
      <c r="C134" s="7" t="s">
        <v>41</v>
      </c>
      <c r="D134" s="8">
        <v>62</v>
      </c>
    </row>
    <row r="135" spans="1:5" s="26" customFormat="1" ht="18">
      <c r="A135" s="21" t="s">
        <v>11</v>
      </c>
      <c r="B135" s="22" t="s">
        <v>56</v>
      </c>
      <c r="C135" s="23" t="s">
        <v>41</v>
      </c>
      <c r="D135" s="24">
        <v>310</v>
      </c>
      <c r="E135" s="25"/>
    </row>
    <row r="136" spans="1:5" s="20" customFormat="1" ht="18">
      <c r="A136" s="16"/>
      <c r="B136" s="6" t="s">
        <v>13</v>
      </c>
      <c r="C136" s="17"/>
      <c r="D136" s="18"/>
      <c r="E136" s="19"/>
    </row>
    <row r="137" spans="1:5" s="20" customFormat="1" ht="18">
      <c r="A137" s="16"/>
      <c r="B137" s="6"/>
      <c r="C137" s="17"/>
      <c r="D137" s="18"/>
      <c r="E137" s="19"/>
    </row>
    <row r="138" spans="1:2" ht="18">
      <c r="A138" s="3" t="s">
        <v>30</v>
      </c>
      <c r="B138" s="4" t="s">
        <v>107</v>
      </c>
    </row>
    <row r="140" spans="1:5" s="20" customFormat="1" ht="66" customHeight="1">
      <c r="A140" s="3" t="s">
        <v>3</v>
      </c>
      <c r="B140" s="6" t="s">
        <v>178</v>
      </c>
      <c r="C140" s="17" t="s">
        <v>40</v>
      </c>
      <c r="D140" s="18">
        <v>40</v>
      </c>
      <c r="E140" s="19"/>
    </row>
    <row r="141" spans="1:5" s="20" customFormat="1" ht="42" customHeight="1">
      <c r="A141" s="3" t="s">
        <v>4</v>
      </c>
      <c r="B141" s="4" t="s">
        <v>109</v>
      </c>
      <c r="C141" s="17" t="s">
        <v>41</v>
      </c>
      <c r="D141" s="18">
        <v>62</v>
      </c>
      <c r="E141" s="19"/>
    </row>
    <row r="142" spans="1:5" s="26" customFormat="1" ht="25.5">
      <c r="A142" s="21" t="s">
        <v>9</v>
      </c>
      <c r="B142" s="45" t="s">
        <v>105</v>
      </c>
      <c r="C142" s="23" t="s">
        <v>41</v>
      </c>
      <c r="D142" s="24">
        <v>62</v>
      </c>
      <c r="E142" s="25"/>
    </row>
    <row r="143" ht="18">
      <c r="B143" s="4" t="s">
        <v>31</v>
      </c>
    </row>
    <row r="146" spans="1:2" ht="18">
      <c r="A146" s="3" t="s">
        <v>69</v>
      </c>
      <c r="B146" s="4" t="s">
        <v>106</v>
      </c>
    </row>
    <row r="148" spans="1:4" ht="25.5">
      <c r="A148" s="3" t="s">
        <v>3</v>
      </c>
      <c r="B148" s="44" t="s">
        <v>98</v>
      </c>
      <c r="C148" s="7" t="s">
        <v>45</v>
      </c>
      <c r="D148" s="8">
        <v>37.2</v>
      </c>
    </row>
    <row r="149" spans="1:4" ht="25.5">
      <c r="A149" s="3" t="s">
        <v>4</v>
      </c>
      <c r="B149" s="44" t="s">
        <v>99</v>
      </c>
      <c r="C149" s="7" t="s">
        <v>41</v>
      </c>
      <c r="D149" s="8">
        <v>62</v>
      </c>
    </row>
    <row r="150" spans="1:5" s="26" customFormat="1" ht="18">
      <c r="A150" s="21" t="s">
        <v>9</v>
      </c>
      <c r="B150" s="45" t="s">
        <v>100</v>
      </c>
      <c r="C150" s="23" t="s">
        <v>40</v>
      </c>
      <c r="D150" s="24">
        <v>10</v>
      </c>
      <c r="E150" s="25"/>
    </row>
    <row r="151" ht="18">
      <c r="B151" s="4" t="s">
        <v>101</v>
      </c>
    </row>
    <row r="154" spans="1:2" ht="18">
      <c r="A154" s="3" t="s">
        <v>18</v>
      </c>
      <c r="B154" s="4" t="s">
        <v>32</v>
      </c>
    </row>
    <row r="156" spans="1:4" ht="25.5">
      <c r="A156" s="3" t="s">
        <v>3</v>
      </c>
      <c r="B156" s="4" t="s">
        <v>47</v>
      </c>
      <c r="C156" s="7" t="s">
        <v>44</v>
      </c>
      <c r="D156" s="8">
        <v>1</v>
      </c>
    </row>
    <row r="157" spans="1:4" ht="25.5">
      <c r="A157" s="3" t="s">
        <v>4</v>
      </c>
      <c r="B157" s="4" t="s">
        <v>48</v>
      </c>
      <c r="C157" s="7" t="s">
        <v>44</v>
      </c>
      <c r="D157" s="8">
        <v>1</v>
      </c>
    </row>
    <row r="158" spans="1:5" s="20" customFormat="1" ht="25.5">
      <c r="A158" s="3" t="s">
        <v>9</v>
      </c>
      <c r="B158" s="6" t="s">
        <v>196</v>
      </c>
      <c r="C158" s="17" t="s">
        <v>54</v>
      </c>
      <c r="D158" s="18">
        <v>1</v>
      </c>
      <c r="E158" s="19"/>
    </row>
    <row r="159" spans="1:5" s="20" customFormat="1" ht="51">
      <c r="A159" s="3" t="s">
        <v>11</v>
      </c>
      <c r="B159" s="6" t="s">
        <v>197</v>
      </c>
      <c r="C159" s="17" t="s">
        <v>40</v>
      </c>
      <c r="D159" s="18">
        <v>81</v>
      </c>
      <c r="E159" s="19"/>
    </row>
    <row r="160" spans="1:4" ht="12.75" customHeight="1">
      <c r="A160" s="3" t="s">
        <v>12</v>
      </c>
      <c r="B160" s="4" t="s">
        <v>33</v>
      </c>
      <c r="C160" s="7" t="s">
        <v>41</v>
      </c>
      <c r="D160" s="8">
        <v>375</v>
      </c>
    </row>
    <row r="161" spans="1:4" ht="18">
      <c r="A161" s="3" t="s">
        <v>16</v>
      </c>
      <c r="B161" s="4" t="s">
        <v>95</v>
      </c>
      <c r="C161" s="7" t="s">
        <v>40</v>
      </c>
      <c r="D161" s="8">
        <v>38</v>
      </c>
    </row>
    <row r="162" spans="1:4" ht="25.5">
      <c r="A162" s="3" t="s">
        <v>57</v>
      </c>
      <c r="B162" s="4" t="s">
        <v>103</v>
      </c>
      <c r="C162" s="7" t="s">
        <v>44</v>
      </c>
      <c r="D162" s="8">
        <v>1</v>
      </c>
    </row>
    <row r="163" spans="1:5" s="26" customFormat="1" ht="25.5">
      <c r="A163" s="21" t="s">
        <v>58</v>
      </c>
      <c r="B163" s="22" t="s">
        <v>34</v>
      </c>
      <c r="C163" s="23" t="s">
        <v>46</v>
      </c>
      <c r="D163" s="24">
        <v>1</v>
      </c>
      <c r="E163" s="25"/>
    </row>
    <row r="164" ht="18">
      <c r="B164" s="4" t="s">
        <v>35</v>
      </c>
    </row>
    <row r="167" spans="1:2" ht="18">
      <c r="A167" s="3" t="s">
        <v>28</v>
      </c>
      <c r="B167" s="6" t="s">
        <v>36</v>
      </c>
    </row>
    <row r="169" spans="1:5" s="39" customFormat="1" ht="18">
      <c r="A169" s="34" t="s">
        <v>3</v>
      </c>
      <c r="B169" s="35" t="s">
        <v>43</v>
      </c>
      <c r="C169" s="36" t="s">
        <v>41</v>
      </c>
      <c r="D169" s="37">
        <v>310</v>
      </c>
      <c r="E169" s="38"/>
    </row>
    <row r="170" spans="1:5" s="39" customFormat="1" ht="30" customHeight="1">
      <c r="A170" s="34" t="s">
        <v>4</v>
      </c>
      <c r="B170" s="35" t="s">
        <v>152</v>
      </c>
      <c r="C170" s="36"/>
      <c r="D170" s="37"/>
      <c r="E170" s="38"/>
    </row>
    <row r="171" spans="1:5" s="39" customFormat="1" ht="18">
      <c r="A171" s="34" t="s">
        <v>153</v>
      </c>
      <c r="B171" s="35" t="s">
        <v>154</v>
      </c>
      <c r="C171" s="36" t="s">
        <v>44</v>
      </c>
      <c r="D171" s="37">
        <v>2</v>
      </c>
      <c r="E171" s="38"/>
    </row>
    <row r="172" spans="1:5" s="26" customFormat="1" ht="18">
      <c r="A172" s="21" t="s">
        <v>9</v>
      </c>
      <c r="B172" s="22" t="s">
        <v>198</v>
      </c>
      <c r="C172" s="23" t="s">
        <v>45</v>
      </c>
      <c r="D172" s="24">
        <v>80</v>
      </c>
      <c r="E172" s="25"/>
    </row>
    <row r="173" ht="18">
      <c r="B173" s="4" t="s">
        <v>37</v>
      </c>
    </row>
    <row r="175" spans="1:2" ht="18">
      <c r="A175" s="3" t="s">
        <v>38</v>
      </c>
      <c r="B175" s="4" t="s">
        <v>22</v>
      </c>
    </row>
    <row r="177" spans="1:4" ht="25.5">
      <c r="A177" s="3" t="s">
        <v>3</v>
      </c>
      <c r="B177" s="4" t="s">
        <v>173</v>
      </c>
      <c r="C177" s="7" t="s">
        <v>172</v>
      </c>
      <c r="D177" s="8">
        <v>1</v>
      </c>
    </row>
    <row r="178" spans="1:4" ht="25.5">
      <c r="A178" s="3" t="s">
        <v>4</v>
      </c>
      <c r="B178" s="4" t="s">
        <v>188</v>
      </c>
      <c r="C178" s="7" t="s">
        <v>172</v>
      </c>
      <c r="D178" s="8">
        <v>1</v>
      </c>
    </row>
    <row r="179" spans="1:5" s="26" customFormat="1" ht="39.75" customHeight="1">
      <c r="A179" s="3" t="s">
        <v>9</v>
      </c>
      <c r="B179" s="22" t="s">
        <v>160</v>
      </c>
      <c r="C179" s="23"/>
      <c r="D179" s="24"/>
      <c r="E179" s="25"/>
    </row>
    <row r="180" ht="18">
      <c r="B180" s="4" t="s">
        <v>39</v>
      </c>
    </row>
    <row r="182" spans="2:5" ht="18">
      <c r="B182" s="40" t="s">
        <v>96</v>
      </c>
      <c r="C182" s="41"/>
      <c r="D182" s="42">
        <v>310000</v>
      </c>
      <c r="E182" s="43" t="s">
        <v>97</v>
      </c>
    </row>
    <row r="184" ht="16.5" customHeight="1"/>
  </sheetData>
  <sheetProtection/>
  <printOptions/>
  <pageMargins left="0.8" right="0.75" top="1" bottom="1" header="0.56" footer="0"/>
  <pageSetup horizontalDpi="300" verticalDpi="300" orientation="portrait" paperSize="9" r:id="rId1"/>
  <headerFooter alignWithMargins="0">
    <oddHeader xml:space="preserve">&amp;R&amp;8 </oddHeader>
    <oddFooter>&amp;LAGJ&amp;C&amp;8št.proj.:308-03/11&amp;R&amp;8 Čistilna naprava &amp;P</oddFooter>
  </headerFooter>
  <rowBreaks count="1" manualBreakCount="1">
    <brk id="1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H51"/>
  <sheetViews>
    <sheetView zoomScalePageLayoutView="0" workbookViewId="0" topLeftCell="A1">
      <selection activeCell="G19" sqref="G19"/>
    </sheetView>
  </sheetViews>
  <sheetFormatPr defaultColWidth="9.00390625" defaultRowHeight="12.75"/>
  <sheetData>
    <row r="1" ht="12.75">
      <c r="E1" s="52" t="s">
        <v>155</v>
      </c>
    </row>
    <row r="2" spans="2:8" ht="12.75">
      <c r="B2" s="47" t="s">
        <v>110</v>
      </c>
      <c r="D2" t="s">
        <v>111</v>
      </c>
      <c r="F2" t="s">
        <v>114</v>
      </c>
      <c r="G2" s="48">
        <v>24</v>
      </c>
      <c r="H2" t="s">
        <v>119</v>
      </c>
    </row>
    <row r="3" spans="6:8" ht="12.75">
      <c r="F3" t="s">
        <v>115</v>
      </c>
      <c r="G3" s="48">
        <v>12</v>
      </c>
      <c r="H3" t="s">
        <v>119</v>
      </c>
    </row>
    <row r="4" spans="6:8" ht="12.75">
      <c r="F4" t="s">
        <v>118</v>
      </c>
      <c r="G4" s="48">
        <v>8</v>
      </c>
      <c r="H4" t="s">
        <v>119</v>
      </c>
    </row>
    <row r="5" spans="4:8" ht="12.75">
      <c r="D5" t="s">
        <v>112</v>
      </c>
      <c r="F5" t="s">
        <v>116</v>
      </c>
      <c r="G5" s="48">
        <v>14</v>
      </c>
      <c r="H5" t="s">
        <v>119</v>
      </c>
    </row>
    <row r="6" spans="6:8" ht="12.75">
      <c r="F6" t="s">
        <v>117</v>
      </c>
      <c r="G6" s="48">
        <v>3.5</v>
      </c>
      <c r="H6" t="s">
        <v>119</v>
      </c>
    </row>
    <row r="8" spans="4:7" ht="12.75">
      <c r="D8" t="s">
        <v>113</v>
      </c>
      <c r="E8" s="46">
        <f>(G4/6)*(G2*G3+(G2+G5)*(G3+G6)+G5*G6)</f>
        <v>1234.6666666666665</v>
      </c>
      <c r="F8" t="s">
        <v>45</v>
      </c>
      <c r="G8" t="s">
        <v>130</v>
      </c>
    </row>
    <row r="10" spans="4:7" ht="12.75">
      <c r="D10" t="s">
        <v>120</v>
      </c>
      <c r="E10" s="46">
        <f>(G2*G4)+(G2*G4)+(G3*G4)+(G3*G4)</f>
        <v>576</v>
      </c>
      <c r="F10" t="s">
        <v>41</v>
      </c>
      <c r="G10" t="s">
        <v>131</v>
      </c>
    </row>
    <row r="12" spans="7:8" ht="12.75">
      <c r="G12" s="47" t="s">
        <v>127</v>
      </c>
      <c r="H12" s="47" t="s">
        <v>128</v>
      </c>
    </row>
    <row r="13" spans="3:8" ht="12.75">
      <c r="C13" t="s">
        <v>121</v>
      </c>
      <c r="E13" s="46">
        <f>(3.14*(G13*G13))*H13</f>
        <v>8.478</v>
      </c>
      <c r="F13" t="s">
        <v>122</v>
      </c>
      <c r="G13" s="48">
        <v>0.75</v>
      </c>
      <c r="H13" s="48">
        <v>4.8</v>
      </c>
    </row>
    <row r="14" spans="5:8" ht="12.75">
      <c r="E14" s="46">
        <f>4*H14</f>
        <v>29.2</v>
      </c>
      <c r="F14" s="51" t="s">
        <v>123</v>
      </c>
      <c r="G14" s="50"/>
      <c r="H14" s="48">
        <v>7.3</v>
      </c>
    </row>
    <row r="15" spans="5:8" ht="12.75">
      <c r="E15" s="46">
        <f>(3.14*(G15*G15))*H15</f>
        <v>10.244250000000001</v>
      </c>
      <c r="F15" t="s">
        <v>124</v>
      </c>
      <c r="G15" s="48">
        <v>0.75</v>
      </c>
      <c r="H15" s="48">
        <v>5.8</v>
      </c>
    </row>
    <row r="16" spans="5:8" ht="12.75">
      <c r="E16" s="46">
        <f>(3.14*(G16*G16))*H16</f>
        <v>7.771500000000001</v>
      </c>
      <c r="F16" t="s">
        <v>125</v>
      </c>
      <c r="G16" s="48">
        <v>0.75</v>
      </c>
      <c r="H16" s="48">
        <v>4.4</v>
      </c>
    </row>
    <row r="17" spans="5:8" ht="12.75">
      <c r="E17" s="46">
        <f>(3.14*(G17*G17))*H17</f>
        <v>3.1839600000000003</v>
      </c>
      <c r="F17" t="s">
        <v>126</v>
      </c>
      <c r="G17" s="48">
        <v>0.65</v>
      </c>
      <c r="H17" s="48">
        <v>2.4</v>
      </c>
    </row>
    <row r="18" spans="3:5" ht="12.75">
      <c r="C18" t="s">
        <v>129</v>
      </c>
      <c r="E18" s="49">
        <f>E17+E16+E15+E14+E13</f>
        <v>58.87771</v>
      </c>
    </row>
    <row r="21" spans="5:7" ht="12.75">
      <c r="E21" s="46">
        <f>E8-E18</f>
        <v>1175.7889566666665</v>
      </c>
      <c r="F21" t="s">
        <v>45</v>
      </c>
      <c r="G21" t="s">
        <v>132</v>
      </c>
    </row>
    <row r="23" spans="5:7" ht="12.75">
      <c r="E23" s="46">
        <f>E18*1</f>
        <v>58.87771</v>
      </c>
      <c r="F23" t="s">
        <v>45</v>
      </c>
      <c r="G23" t="s">
        <v>133</v>
      </c>
    </row>
    <row r="25" spans="2:6" ht="12.75">
      <c r="B25" s="47" t="s">
        <v>134</v>
      </c>
      <c r="D25" t="s">
        <v>135</v>
      </c>
      <c r="E25" s="48">
        <v>9</v>
      </c>
      <c r="F25" t="s">
        <v>119</v>
      </c>
    </row>
    <row r="26" spans="3:6" ht="12.75">
      <c r="C26" t="s">
        <v>143</v>
      </c>
      <c r="D26" t="s">
        <v>136</v>
      </c>
      <c r="E26" s="48">
        <v>6</v>
      </c>
      <c r="F26" t="s">
        <v>119</v>
      </c>
    </row>
    <row r="27" spans="4:6" ht="12.75">
      <c r="D27" t="s">
        <v>137</v>
      </c>
      <c r="E27" s="48">
        <v>4.5</v>
      </c>
      <c r="F27" t="s">
        <v>119</v>
      </c>
    </row>
    <row r="29" spans="4:6" ht="12.75">
      <c r="D29" t="s">
        <v>138</v>
      </c>
      <c r="E29" s="46">
        <f>E25*E26*E27</f>
        <v>243</v>
      </c>
      <c r="F29" t="s">
        <v>45</v>
      </c>
    </row>
    <row r="32" spans="4:8" ht="12.75">
      <c r="D32" t="s">
        <v>139</v>
      </c>
      <c r="F32" t="s">
        <v>135</v>
      </c>
      <c r="G32" s="48">
        <v>6</v>
      </c>
      <c r="H32" t="s">
        <v>119</v>
      </c>
    </row>
    <row r="33" spans="6:8" ht="12.75">
      <c r="F33" t="s">
        <v>136</v>
      </c>
      <c r="G33" s="48">
        <v>2.35</v>
      </c>
      <c r="H33" t="s">
        <v>119</v>
      </c>
    </row>
    <row r="34" spans="6:8" ht="12.75">
      <c r="F34" t="s">
        <v>137</v>
      </c>
      <c r="G34" s="48">
        <v>2.8</v>
      </c>
      <c r="H34" t="s">
        <v>119</v>
      </c>
    </row>
    <row r="36" spans="6:8" ht="12.75">
      <c r="F36" t="s">
        <v>138</v>
      </c>
      <c r="G36" s="46">
        <f>G32*G33*G34</f>
        <v>39.480000000000004</v>
      </c>
      <c r="H36" t="s">
        <v>45</v>
      </c>
    </row>
    <row r="38" spans="4:6" ht="12.75">
      <c r="D38" t="s">
        <v>130</v>
      </c>
      <c r="E38" s="46">
        <f>1*E29</f>
        <v>243</v>
      </c>
      <c r="F38" t="s">
        <v>45</v>
      </c>
    </row>
    <row r="39" spans="4:6" ht="12.75">
      <c r="D39" t="s">
        <v>140</v>
      </c>
      <c r="E39" s="46">
        <f>E29-G36-F40</f>
        <v>194.16799999999998</v>
      </c>
      <c r="F39" t="s">
        <v>45</v>
      </c>
    </row>
    <row r="40" spans="4:7" ht="12.75">
      <c r="D40" t="s">
        <v>141</v>
      </c>
      <c r="F40" s="46">
        <f>(G32*G34*0.2)+(G32*G34*0.2)+(G33*G34*0.2)+(G33*G34*0.2)</f>
        <v>9.352</v>
      </c>
      <c r="G40" t="s">
        <v>45</v>
      </c>
    </row>
    <row r="41" spans="4:7" ht="12.75">
      <c r="D41" t="s">
        <v>142</v>
      </c>
      <c r="F41" s="46">
        <f>F40+G36</f>
        <v>48.83200000000001</v>
      </c>
      <c r="G41" t="s">
        <v>45</v>
      </c>
    </row>
    <row r="45" spans="2:7" ht="12.75">
      <c r="B45" s="47" t="s">
        <v>144</v>
      </c>
      <c r="D45" t="s">
        <v>145</v>
      </c>
      <c r="F45" s="48">
        <v>490</v>
      </c>
      <c r="G45" t="s">
        <v>41</v>
      </c>
    </row>
    <row r="46" spans="4:7" ht="12.75">
      <c r="D46" t="s">
        <v>146</v>
      </c>
      <c r="F46" s="48">
        <v>220</v>
      </c>
      <c r="G46" t="s">
        <v>41</v>
      </c>
    </row>
    <row r="49" spans="4:6" ht="12.75">
      <c r="D49" t="s">
        <v>147</v>
      </c>
      <c r="E49" s="46">
        <f>(F45+F46)*0.2</f>
        <v>142</v>
      </c>
      <c r="F49" t="s">
        <v>45</v>
      </c>
    </row>
    <row r="50" spans="4:7" ht="12.75">
      <c r="D50" t="s">
        <v>148</v>
      </c>
      <c r="F50" s="46">
        <f>(F45*1.2)-(F41+E23)+(F46*0.5)</f>
        <v>590.29029</v>
      </c>
      <c r="G50" t="s">
        <v>45</v>
      </c>
    </row>
    <row r="51" spans="4:6" ht="12.75">
      <c r="D51" t="s">
        <v>149</v>
      </c>
      <c r="E51" s="46">
        <f>F46*0.5</f>
        <v>110</v>
      </c>
      <c r="F51" t="s">
        <v>45</v>
      </c>
    </row>
  </sheetData>
  <sheetProtection/>
  <printOptions/>
  <pageMargins left="0.75" right="0.75" top="1" bottom="1" header="0" footer="0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Rebernik</dc:creator>
  <cp:keywords/>
  <dc:description/>
  <cp:lastModifiedBy>AGJ</cp:lastModifiedBy>
  <cp:lastPrinted>2016-05-11T07:56:47Z</cp:lastPrinted>
  <dcterms:created xsi:type="dcterms:W3CDTF">1999-04-02T05:51:15Z</dcterms:created>
  <dcterms:modified xsi:type="dcterms:W3CDTF">2016-05-11T12:04:25Z</dcterms:modified>
  <cp:category/>
  <cp:version/>
  <cp:contentType/>
  <cp:contentStatus/>
</cp:coreProperties>
</file>